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ebastian.moerig\Downloads\"/>
    </mc:Choice>
  </mc:AlternateContent>
  <xr:revisionPtr revIDLastSave="0" documentId="13_ncr:1_{DE82F9C5-EC26-4C05-B06E-CBB1BC02DBF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DFF Standard" sheetId="1" r:id="rId1"/>
  </sheets>
  <definedNames>
    <definedName name="_xlnm.Print_Area" localSheetId="0">'SDFF Standard'!$A$1:$H$40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KS6rqORpGZE+vjkDbmRp0H2w5Xw=="/>
    </ext>
  </extLst>
</workbook>
</file>

<file path=xl/calcChain.xml><?xml version="1.0" encoding="utf-8"?>
<calcChain xmlns="http://schemas.openxmlformats.org/spreadsheetml/2006/main">
  <c r="C39" i="1" l="1"/>
  <c r="G39" i="1" s="1"/>
  <c r="C37" i="1"/>
  <c r="G37" i="1" s="1"/>
  <c r="E36" i="1"/>
  <c r="C36" i="1"/>
  <c r="C38" i="1" s="1"/>
  <c r="G38" i="1" s="1"/>
  <c r="E35" i="1"/>
  <c r="C35" i="1"/>
  <c r="C27" i="1"/>
  <c r="G27" i="1" s="1"/>
  <c r="C25" i="1"/>
  <c r="G25" i="1" s="1"/>
  <c r="E24" i="1"/>
  <c r="C24" i="1"/>
  <c r="C26" i="1" s="1"/>
  <c r="G26" i="1" s="1"/>
  <c r="E23" i="1"/>
  <c r="C23" i="1"/>
  <c r="C15" i="1"/>
  <c r="G15" i="1" s="1"/>
  <c r="C13" i="1"/>
  <c r="G13" i="1" s="1"/>
  <c r="E12" i="1"/>
  <c r="C12" i="1"/>
  <c r="C14" i="1" s="1"/>
  <c r="G14" i="1" s="1"/>
  <c r="E11" i="1"/>
  <c r="C11" i="1"/>
  <c r="G12" i="1" l="1"/>
  <c r="G23" i="1"/>
  <c r="G36" i="1"/>
  <c r="G35" i="1"/>
  <c r="G11" i="1"/>
  <c r="G24" i="1"/>
</calcChain>
</file>

<file path=xl/sharedStrings.xml><?xml version="1.0" encoding="utf-8"?>
<sst xmlns="http://schemas.openxmlformats.org/spreadsheetml/2006/main" count="91" uniqueCount="30">
  <si>
    <t>Länge der Fläche in Richtung der Bodendielen (m):</t>
  </si>
  <si>
    <t>Hier einen Wert eintragen!</t>
  </si>
  <si>
    <t>Bezeichnung:</t>
  </si>
  <si>
    <t>Anzahl:</t>
  </si>
  <si>
    <t>Länge bzw. Verkaufseinheit:</t>
  </si>
  <si>
    <t>Gesamtmenge:</t>
  </si>
  <si>
    <t>Bodendiele</t>
  </si>
  <si>
    <t>Stück</t>
  </si>
  <si>
    <t>Meter</t>
  </si>
  <si>
    <t xml:space="preserve">Unterkonstruktion </t>
  </si>
  <si>
    <t xml:space="preserve">Befestigungsclip </t>
  </si>
  <si>
    <t>Stück / Paket</t>
  </si>
  <si>
    <t>Pakete</t>
  </si>
  <si>
    <t>Startclip</t>
  </si>
  <si>
    <t>Öl</t>
  </si>
  <si>
    <t>m²</t>
  </si>
  <si>
    <t>m² / Gebinde</t>
  </si>
  <si>
    <t>Gebinde</t>
  </si>
  <si>
    <t>Unterkonstruktionsleiste</t>
  </si>
  <si>
    <t>RE5750</t>
  </si>
  <si>
    <t>RE5740</t>
  </si>
  <si>
    <t>RE1043</t>
  </si>
  <si>
    <t>RE1021</t>
  </si>
  <si>
    <t>RE1033
RE1073</t>
  </si>
  <si>
    <t>Bodendiele
Pooldiele</t>
  </si>
  <si>
    <r>
      <t xml:space="preserve">Bodendiele RE1033 oder Pooldiele RE1073
</t>
    </r>
    <r>
      <rPr>
        <b/>
        <sz val="12"/>
        <color theme="1"/>
        <rFont val="Arial"/>
      </rPr>
      <t>Abmessungen: 140 x 20mm</t>
    </r>
  </si>
  <si>
    <r>
      <t xml:space="preserve">Bodendiele RE1001 
</t>
    </r>
    <r>
      <rPr>
        <b/>
        <sz val="12"/>
        <color theme="1"/>
        <rFont val="Arial"/>
      </rPr>
      <t>Abmessungen: 125 x 22mm</t>
    </r>
  </si>
  <si>
    <r>
      <t xml:space="preserve">Bodendiele RE1043
</t>
    </r>
    <r>
      <rPr>
        <b/>
        <sz val="12"/>
        <color theme="1"/>
        <rFont val="Arial"/>
      </rPr>
      <t>Abmessungen: 200 x 20mm</t>
    </r>
  </si>
  <si>
    <t>RE1001</t>
  </si>
  <si>
    <t>T+S Smart Solutions GmbH
Eichenbreite 18
39167 Niederndodeleben
Telefon: 039204 290288
E-Mail:   info@ts-smartsolutions.de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</si>
</sst>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sz val="11"/>
      <name val="Arial"/>
    </font>
    <font>
      <sz val="11"/>
      <color rgb="FF000000"/>
      <name val="Arial"/>
    </font>
    <font>
      <b/>
      <sz val="8"/>
      <color rgb="FFFF0000"/>
      <name val="Arial"/>
    </font>
    <font>
      <b/>
      <sz val="11"/>
      <color theme="1"/>
      <name val="Arial"/>
    </font>
    <font>
      <sz val="11"/>
      <name val="Arial"/>
    </font>
    <font>
      <sz val="11"/>
      <color rgb="FFFF0000"/>
      <name val="Arial"/>
    </font>
    <font>
      <b/>
      <sz val="11"/>
      <color rgb="FF00B050"/>
      <name val="Arial"/>
    </font>
    <font>
      <b/>
      <sz val="12"/>
      <color theme="1"/>
      <name val="Arial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D6E3BC"/>
        <bgColor rgb="FFD6E3BC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Alignment="1">
      <alignment horizontal="center"/>
    </xf>
    <xf numFmtId="0" fontId="4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3" borderId="13" xfId="0" applyFont="1" applyFill="1" applyBorder="1"/>
    <xf numFmtId="0" fontId="0" fillId="3" borderId="14" xfId="0" applyFont="1" applyFill="1" applyBorder="1"/>
    <xf numFmtId="0" fontId="0" fillId="0" borderId="15" xfId="0" applyFont="1" applyBorder="1"/>
    <xf numFmtId="0" fontId="0" fillId="0" borderId="16" xfId="0" applyFont="1" applyBorder="1"/>
    <xf numFmtId="0" fontId="0" fillId="3" borderId="16" xfId="0" applyFont="1" applyFill="1" applyBorder="1"/>
    <xf numFmtId="0" fontId="0" fillId="3" borderId="17" xfId="0" applyFont="1" applyFill="1" applyBorder="1"/>
    <xf numFmtId="0" fontId="6" fillId="0" borderId="0" xfId="0" applyFont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2" fillId="0" borderId="0" xfId="0" applyFont="1" applyAlignment="1"/>
    <xf numFmtId="0" fontId="7" fillId="0" borderId="0" xfId="0" applyFont="1"/>
    <xf numFmtId="0" fontId="0" fillId="0" borderId="0" xfId="0" applyFont="1" applyAlignment="1"/>
    <xf numFmtId="0" fontId="0" fillId="0" borderId="12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2" xfId="0" applyFont="1" applyBorder="1" applyAlignment="1">
      <alignment horizontal="right" vertical="center"/>
    </xf>
    <xf numFmtId="0" fontId="0" fillId="0" borderId="12" xfId="0" applyFont="1" applyBorder="1" applyAlignment="1">
      <alignment horizontal="lef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left" vertical="center"/>
    </xf>
    <xf numFmtId="0" fontId="9" fillId="0" borderId="12" xfId="0" applyFont="1" applyBorder="1"/>
    <xf numFmtId="0" fontId="9" fillId="0" borderId="16" xfId="0" applyFont="1" applyBorder="1"/>
    <xf numFmtId="0" fontId="11" fillId="0" borderId="0" xfId="0" applyFont="1" applyAlignment="1">
      <alignment horizontal="right" wrapText="1"/>
    </xf>
    <xf numFmtId="0" fontId="11" fillId="0" borderId="2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/>
    <xf numFmtId="0" fontId="10" fillId="4" borderId="2" xfId="0" applyFont="1" applyFill="1" applyBorder="1" applyAlignment="1">
      <alignment horizontal="center" vertical="center" wrapText="1"/>
    </xf>
    <xf numFmtId="0" fontId="5" fillId="5" borderId="3" xfId="0" applyFont="1" applyFill="1" applyBorder="1"/>
    <xf numFmtId="0" fontId="5" fillId="5" borderId="4" xfId="0" applyFont="1" applyFill="1" applyBorder="1"/>
    <xf numFmtId="0" fontId="5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0" fillId="0" borderId="8" xfId="0" applyFont="1" applyBorder="1" applyAlignment="1">
      <alignment horizontal="center" wrapText="1"/>
    </xf>
    <xf numFmtId="0" fontId="5" fillId="0" borderId="9" xfId="0" applyFont="1" applyBorder="1"/>
    <xf numFmtId="0" fontId="5" fillId="0" borderId="10" xfId="0" applyFont="1" applyBorder="1"/>
    <xf numFmtId="0" fontId="4" fillId="0" borderId="8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853440</xdr:colOff>
      <xdr:row>0</xdr:row>
      <xdr:rowOff>68580</xdr:rowOff>
    </xdr:from>
    <xdr:to>
      <xdr:col>7</xdr:col>
      <xdr:colOff>1005840</xdr:colOff>
      <xdr:row>0</xdr:row>
      <xdr:rowOff>763119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870CFD5-4037-4919-8FF0-CD5F1B9AA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0720" y="68580"/>
          <a:ext cx="2727960" cy="694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9"/>
  <sheetViews>
    <sheetView tabSelected="1" workbookViewId="0">
      <pane ySplit="5" topLeftCell="A6" activePane="bottomLeft" state="frozen"/>
      <selection pane="bottomLeft" activeCell="L13" sqref="L13"/>
    </sheetView>
  </sheetViews>
  <sheetFormatPr baseColWidth="10" defaultColWidth="12.59765625" defaultRowHeight="15" customHeight="1" x14ac:dyDescent="0.25"/>
  <cols>
    <col min="1" max="1" width="21.5" customWidth="1"/>
    <col min="2" max="2" width="8" customWidth="1"/>
    <col min="3" max="3" width="11.59765625" customWidth="1"/>
    <col min="4" max="4" width="9.09765625" customWidth="1"/>
    <col min="5" max="5" width="14.19921875" customWidth="1"/>
    <col min="6" max="6" width="20.3984375" customWidth="1"/>
    <col min="7" max="7" width="13.3984375" customWidth="1"/>
    <col min="8" max="8" width="15.19921875" customWidth="1"/>
    <col min="9" max="9" width="8" customWidth="1"/>
    <col min="10" max="10" width="15.59765625" customWidth="1"/>
    <col min="11" max="11" width="6.5" customWidth="1"/>
    <col min="12" max="12" width="15.3984375" customWidth="1"/>
    <col min="13" max="13" width="7.09765625" customWidth="1"/>
    <col min="14" max="14" width="14.19921875" customWidth="1"/>
    <col min="15" max="15" width="7.09765625" customWidth="1"/>
    <col min="16" max="17" width="6.3984375" customWidth="1"/>
    <col min="18" max="24" width="8" customWidth="1"/>
  </cols>
  <sheetData>
    <row r="1" spans="1:24" s="23" customFormat="1" ht="67.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</row>
    <row r="2" spans="1:24" s="23" customFormat="1" ht="22.2" customHeight="1" x14ac:dyDescent="0.25">
      <c r="A2" s="32"/>
      <c r="B2" s="5"/>
      <c r="C2" s="5"/>
      <c r="D2" s="5"/>
      <c r="E2" s="5"/>
      <c r="F2" s="5"/>
      <c r="G2" s="5"/>
      <c r="H2" s="5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 customHeight="1" x14ac:dyDescent="0.25">
      <c r="A4" s="35" t="s">
        <v>0</v>
      </c>
      <c r="B4" s="36"/>
      <c r="C4" s="36"/>
      <c r="D4" s="36"/>
      <c r="E4" s="2">
        <v>4</v>
      </c>
      <c r="F4" s="3"/>
      <c r="G4" s="4">
        <v>10</v>
      </c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 customHeight="1" x14ac:dyDescent="0.25">
      <c r="A5" s="1"/>
      <c r="B5" s="1"/>
      <c r="C5" s="1"/>
      <c r="D5" s="1"/>
      <c r="E5" s="6" t="s">
        <v>1</v>
      </c>
      <c r="F5" s="1"/>
      <c r="G5" s="6" t="s">
        <v>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9.5" customHeight="1" x14ac:dyDescent="0.25">
      <c r="A7" s="37" t="s">
        <v>26</v>
      </c>
      <c r="B7" s="38"/>
      <c r="C7" s="38"/>
      <c r="D7" s="38"/>
      <c r="E7" s="38"/>
      <c r="F7" s="38"/>
      <c r="G7" s="38"/>
      <c r="H7" s="3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9.5" customHeight="1" x14ac:dyDescent="0.25">
      <c r="A8" s="40"/>
      <c r="B8" s="41"/>
      <c r="C8" s="41"/>
      <c r="D8" s="41"/>
      <c r="E8" s="41"/>
      <c r="F8" s="41"/>
      <c r="G8" s="41"/>
      <c r="H8" s="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25">
      <c r="A9" s="43"/>
      <c r="B9" s="44"/>
      <c r="C9" s="44"/>
      <c r="D9" s="44"/>
      <c r="E9" s="44"/>
      <c r="F9" s="44"/>
      <c r="G9" s="44"/>
      <c r="H9" s="45"/>
      <c r="I9" s="1"/>
      <c r="J9" s="1"/>
      <c r="K9" s="1"/>
      <c r="L9" s="1"/>
      <c r="M9" s="1"/>
      <c r="N9" s="1"/>
      <c r="O9" s="1"/>
      <c r="P9" s="7"/>
      <c r="Q9" s="7"/>
      <c r="R9" s="1"/>
      <c r="S9" s="1"/>
      <c r="T9" s="1"/>
      <c r="U9" s="1"/>
      <c r="V9" s="1"/>
      <c r="W9" s="1"/>
      <c r="X9" s="1"/>
    </row>
    <row r="10" spans="1:24" ht="15.75" customHeight="1" x14ac:dyDescent="0.25">
      <c r="A10" s="46" t="s">
        <v>2</v>
      </c>
      <c r="B10" s="45"/>
      <c r="C10" s="46" t="s">
        <v>3</v>
      </c>
      <c r="D10" s="45"/>
      <c r="E10" s="46" t="s">
        <v>4</v>
      </c>
      <c r="F10" s="45"/>
      <c r="G10" s="47" t="s">
        <v>5</v>
      </c>
      <c r="H10" s="45"/>
      <c r="I10" s="1"/>
      <c r="J10" s="1"/>
      <c r="K10" s="1"/>
      <c r="L10" s="1"/>
      <c r="M10" s="1"/>
      <c r="N10" s="1"/>
      <c r="O10" s="1"/>
      <c r="P10" s="8"/>
      <c r="Q10" s="8"/>
      <c r="R10" s="1"/>
      <c r="S10" s="1"/>
      <c r="T10" s="1"/>
      <c r="U10" s="1"/>
      <c r="V10" s="1"/>
      <c r="W10" s="1"/>
      <c r="X10" s="1"/>
    </row>
    <row r="11" spans="1:24" ht="15" customHeight="1" x14ac:dyDescent="0.25">
      <c r="A11" s="9" t="s">
        <v>6</v>
      </c>
      <c r="B11" s="30" t="s">
        <v>28</v>
      </c>
      <c r="C11" s="10">
        <f>ROUNDUP((G4/0.1275),0)</f>
        <v>79</v>
      </c>
      <c r="D11" s="10" t="s">
        <v>7</v>
      </c>
      <c r="E11" s="10">
        <f>E4</f>
        <v>4</v>
      </c>
      <c r="F11" s="10" t="s">
        <v>8</v>
      </c>
      <c r="G11" s="11">
        <f t="shared" ref="G11:G12" si="0">ROUNDUP(E11*C11,0)</f>
        <v>316</v>
      </c>
      <c r="H11" s="12" t="s">
        <v>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5">
      <c r="A12" s="13" t="s">
        <v>18</v>
      </c>
      <c r="B12" s="31" t="s">
        <v>22</v>
      </c>
      <c r="C12" s="14">
        <f>ROUNDUP(((((E4-0.07)/0.4)+3)*1.1),0)</f>
        <v>15</v>
      </c>
      <c r="D12" s="14" t="s">
        <v>7</v>
      </c>
      <c r="E12" s="14">
        <f>G4</f>
        <v>10</v>
      </c>
      <c r="F12" s="14" t="s">
        <v>8</v>
      </c>
      <c r="G12" s="15">
        <f t="shared" si="0"/>
        <v>150</v>
      </c>
      <c r="H12" s="16" t="s">
        <v>8</v>
      </c>
      <c r="I12" s="1"/>
      <c r="J12" s="1"/>
      <c r="K12" s="1"/>
      <c r="L12" s="1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5">
      <c r="A13" s="13" t="s">
        <v>10</v>
      </c>
      <c r="B13" s="31" t="s">
        <v>20</v>
      </c>
      <c r="C13" s="14">
        <f>((ROUNDUP((G4/0.1275),0))*ROUNDUP(((((E4-0.07)/0.4)+3)*1.1),0))</f>
        <v>1185</v>
      </c>
      <c r="D13" s="14" t="s">
        <v>7</v>
      </c>
      <c r="E13" s="14">
        <v>100</v>
      </c>
      <c r="F13" s="14" t="s">
        <v>11</v>
      </c>
      <c r="G13" s="15">
        <f t="shared" ref="G13:G15" si="1">ROUNDUP((C13/E13),0)</f>
        <v>12</v>
      </c>
      <c r="H13" s="16" t="s">
        <v>12</v>
      </c>
      <c r="I13" s="1"/>
      <c r="J13" s="1"/>
      <c r="K13" s="1"/>
      <c r="L13" s="1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5">
      <c r="A14" s="13" t="s">
        <v>13</v>
      </c>
      <c r="B14" s="31" t="s">
        <v>19</v>
      </c>
      <c r="C14" s="14">
        <f>C12</f>
        <v>15</v>
      </c>
      <c r="D14" s="14" t="s">
        <v>7</v>
      </c>
      <c r="E14" s="14">
        <v>30</v>
      </c>
      <c r="F14" s="14" t="s">
        <v>11</v>
      </c>
      <c r="G14" s="15">
        <f t="shared" si="1"/>
        <v>1</v>
      </c>
      <c r="H14" s="16" t="s">
        <v>12</v>
      </c>
      <c r="I14" s="1"/>
      <c r="J14" s="1"/>
      <c r="K14" s="1"/>
      <c r="L14" s="1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5">
      <c r="A15" s="13" t="s">
        <v>14</v>
      </c>
      <c r="B15" s="14"/>
      <c r="C15" s="14">
        <f>E4*G4</f>
        <v>40</v>
      </c>
      <c r="D15" s="14" t="s">
        <v>15</v>
      </c>
      <c r="E15" s="14">
        <v>7.5</v>
      </c>
      <c r="F15" s="14" t="s">
        <v>16</v>
      </c>
      <c r="G15" s="15">
        <f t="shared" si="1"/>
        <v>6</v>
      </c>
      <c r="H15" s="16" t="s">
        <v>17</v>
      </c>
      <c r="I15" s="1"/>
      <c r="J15" s="1"/>
      <c r="K15" s="1"/>
      <c r="L15" s="1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5">
      <c r="A16" s="18"/>
      <c r="B16" s="19"/>
      <c r="C16" s="19"/>
      <c r="D16" s="19"/>
      <c r="E16" s="19"/>
      <c r="F16" s="19"/>
      <c r="G16" s="19"/>
      <c r="H16" s="20"/>
      <c r="I16" s="1"/>
      <c r="J16" s="1"/>
      <c r="K16" s="1"/>
      <c r="L16" s="1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9.5" customHeight="1" x14ac:dyDescent="0.25">
      <c r="A19" s="37" t="s">
        <v>25</v>
      </c>
      <c r="B19" s="38"/>
      <c r="C19" s="38"/>
      <c r="D19" s="38"/>
      <c r="E19" s="38"/>
      <c r="F19" s="38"/>
      <c r="G19" s="38"/>
      <c r="H19" s="3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9.5" customHeight="1" x14ac:dyDescent="0.25">
      <c r="A20" s="40"/>
      <c r="B20" s="41"/>
      <c r="C20" s="41"/>
      <c r="D20" s="41"/>
      <c r="E20" s="41"/>
      <c r="F20" s="41"/>
      <c r="G20" s="41"/>
      <c r="H20" s="42"/>
      <c r="I20" s="1"/>
      <c r="J20" s="1"/>
      <c r="K20" s="1"/>
      <c r="L20" s="1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43"/>
      <c r="B21" s="44"/>
      <c r="C21" s="44"/>
      <c r="D21" s="44"/>
      <c r="E21" s="44"/>
      <c r="F21" s="44"/>
      <c r="G21" s="44"/>
      <c r="H21" s="4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46" t="s">
        <v>2</v>
      </c>
      <c r="B22" s="45"/>
      <c r="C22" s="46" t="s">
        <v>3</v>
      </c>
      <c r="D22" s="45"/>
      <c r="E22" s="46" t="s">
        <v>4</v>
      </c>
      <c r="F22" s="45"/>
      <c r="G22" s="47" t="s">
        <v>5</v>
      </c>
      <c r="H22" s="4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8.2" customHeight="1" x14ac:dyDescent="0.25">
      <c r="A23" s="25" t="s">
        <v>24</v>
      </c>
      <c r="B23" s="24" t="s">
        <v>23</v>
      </c>
      <c r="C23" s="26">
        <f>ROUNDUP((G4/0.1425),0)</f>
        <v>71</v>
      </c>
      <c r="D23" s="27" t="s">
        <v>7</v>
      </c>
      <c r="E23" s="26">
        <f>E4</f>
        <v>4</v>
      </c>
      <c r="F23" s="27" t="s">
        <v>8</v>
      </c>
      <c r="G23" s="28">
        <f t="shared" ref="G23:G24" si="2">ROUNDUP(E23*C23,0)</f>
        <v>284</v>
      </c>
      <c r="H23" s="29" t="s">
        <v>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5">
      <c r="A24" s="13" t="s">
        <v>9</v>
      </c>
      <c r="B24" s="14" t="s">
        <v>22</v>
      </c>
      <c r="C24" s="14">
        <f>ROUNDUP(((((E4-0.07)/0.4)+3)*1.1),0)</f>
        <v>15</v>
      </c>
      <c r="D24" s="14" t="s">
        <v>7</v>
      </c>
      <c r="E24" s="14">
        <f>G4</f>
        <v>10</v>
      </c>
      <c r="F24" s="14" t="s">
        <v>8</v>
      </c>
      <c r="G24" s="15">
        <f t="shared" si="2"/>
        <v>150</v>
      </c>
      <c r="H24" s="16" t="s">
        <v>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5">
      <c r="A25" s="13" t="s">
        <v>10</v>
      </c>
      <c r="B25" s="14" t="s">
        <v>20</v>
      </c>
      <c r="C25" s="14">
        <f>((ROUNDUP((G4/0.1425),0))*ROUNDUP(((((E4-0.07)/0.4)+3)*1.1),0))</f>
        <v>1065</v>
      </c>
      <c r="D25" s="14" t="s">
        <v>7</v>
      </c>
      <c r="E25" s="14">
        <v>100</v>
      </c>
      <c r="F25" s="14" t="s">
        <v>11</v>
      </c>
      <c r="G25" s="15">
        <f t="shared" ref="G25:G27" si="3">ROUNDUP((C25/E25),0)</f>
        <v>11</v>
      </c>
      <c r="H25" s="16" t="s">
        <v>12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5">
      <c r="A26" s="13" t="s">
        <v>13</v>
      </c>
      <c r="B26" s="14" t="s">
        <v>19</v>
      </c>
      <c r="C26" s="14">
        <f>C24</f>
        <v>15</v>
      </c>
      <c r="D26" s="14" t="s">
        <v>7</v>
      </c>
      <c r="E26" s="14">
        <v>30</v>
      </c>
      <c r="F26" s="14" t="s">
        <v>11</v>
      </c>
      <c r="G26" s="15">
        <f t="shared" si="3"/>
        <v>1</v>
      </c>
      <c r="H26" s="16" t="s">
        <v>12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5">
      <c r="A27" s="13" t="s">
        <v>14</v>
      </c>
      <c r="B27" s="14"/>
      <c r="C27" s="14">
        <f>E4*G4</f>
        <v>40</v>
      </c>
      <c r="D27" s="14" t="s">
        <v>15</v>
      </c>
      <c r="E27" s="14">
        <v>7.5</v>
      </c>
      <c r="F27" s="14" t="s">
        <v>16</v>
      </c>
      <c r="G27" s="15">
        <f t="shared" si="3"/>
        <v>6</v>
      </c>
      <c r="H27" s="16" t="s">
        <v>17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18"/>
      <c r="B28" s="19"/>
      <c r="C28" s="19"/>
      <c r="D28" s="19"/>
      <c r="E28" s="19"/>
      <c r="F28" s="19"/>
      <c r="G28" s="19"/>
      <c r="H28" s="2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9.5" customHeight="1" x14ac:dyDescent="0.25">
      <c r="A31" s="37" t="s">
        <v>27</v>
      </c>
      <c r="B31" s="38"/>
      <c r="C31" s="38"/>
      <c r="D31" s="38"/>
      <c r="E31" s="38"/>
      <c r="F31" s="38"/>
      <c r="G31" s="38"/>
      <c r="H31" s="3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9.5" customHeight="1" x14ac:dyDescent="0.25">
      <c r="A32" s="40"/>
      <c r="B32" s="41"/>
      <c r="C32" s="41"/>
      <c r="D32" s="41"/>
      <c r="E32" s="41"/>
      <c r="F32" s="41"/>
      <c r="G32" s="41"/>
      <c r="H32" s="4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43"/>
      <c r="B33" s="44"/>
      <c r="C33" s="44"/>
      <c r="D33" s="44"/>
      <c r="E33" s="44"/>
      <c r="F33" s="44"/>
      <c r="G33" s="44"/>
      <c r="H33" s="4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46" t="s">
        <v>2</v>
      </c>
      <c r="B34" s="45"/>
      <c r="C34" s="46" t="s">
        <v>3</v>
      </c>
      <c r="D34" s="45"/>
      <c r="E34" s="46" t="s">
        <v>4</v>
      </c>
      <c r="F34" s="45"/>
      <c r="G34" s="47" t="s">
        <v>5</v>
      </c>
      <c r="H34" s="4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5">
      <c r="A35" s="9" t="s">
        <v>6</v>
      </c>
      <c r="B35" s="10" t="s">
        <v>21</v>
      </c>
      <c r="C35" s="10">
        <f>ROUNDUP((G4/0.2025),0)</f>
        <v>50</v>
      </c>
      <c r="D35" s="10" t="s">
        <v>7</v>
      </c>
      <c r="E35" s="10">
        <f>E4</f>
        <v>4</v>
      </c>
      <c r="F35" s="10" t="s">
        <v>8</v>
      </c>
      <c r="G35" s="11">
        <f t="shared" ref="G35:G36" si="4">ROUNDUP(E35*C35,0)</f>
        <v>200</v>
      </c>
      <c r="H35" s="12" t="s">
        <v>8</v>
      </c>
      <c r="I35" s="1"/>
      <c r="J35" s="2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5">
      <c r="A36" s="13" t="s">
        <v>9</v>
      </c>
      <c r="B36" s="14" t="s">
        <v>22</v>
      </c>
      <c r="C36" s="14">
        <f>ROUNDUP(((((E4-0.07)/0.4)+3)*1.1),0)</f>
        <v>15</v>
      </c>
      <c r="D36" s="14" t="s">
        <v>7</v>
      </c>
      <c r="E36" s="14">
        <f>G4</f>
        <v>10</v>
      </c>
      <c r="F36" s="14" t="s">
        <v>8</v>
      </c>
      <c r="G36" s="15">
        <f t="shared" si="4"/>
        <v>150</v>
      </c>
      <c r="H36" s="16" t="s">
        <v>8</v>
      </c>
      <c r="I36" s="1"/>
      <c r="J36" s="2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5">
      <c r="A37" s="13" t="s">
        <v>10</v>
      </c>
      <c r="B37" s="14" t="s">
        <v>20</v>
      </c>
      <c r="C37" s="14">
        <f>((ROUNDUP((G4/0.2025),0))*ROUNDUP(((((E4-0.07)/0.4)+3)*1.1),0))</f>
        <v>750</v>
      </c>
      <c r="D37" s="14" t="s">
        <v>7</v>
      </c>
      <c r="E37" s="14">
        <v>100</v>
      </c>
      <c r="F37" s="14" t="s">
        <v>11</v>
      </c>
      <c r="G37" s="15">
        <f t="shared" ref="G37:G39" si="5">ROUNDUP((C37/E37),0)</f>
        <v>8</v>
      </c>
      <c r="H37" s="16" t="s">
        <v>12</v>
      </c>
      <c r="I37" s="1"/>
      <c r="J37" s="2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 x14ac:dyDescent="0.25">
      <c r="A38" s="13" t="s">
        <v>13</v>
      </c>
      <c r="B38" s="14" t="s">
        <v>19</v>
      </c>
      <c r="C38" s="14">
        <f>C36</f>
        <v>15</v>
      </c>
      <c r="D38" s="14" t="s">
        <v>7</v>
      </c>
      <c r="E38" s="14">
        <v>30</v>
      </c>
      <c r="F38" s="14" t="s">
        <v>11</v>
      </c>
      <c r="G38" s="15">
        <f t="shared" si="5"/>
        <v>1</v>
      </c>
      <c r="H38" s="16" t="s">
        <v>12</v>
      </c>
      <c r="I38" s="1"/>
      <c r="J38" s="2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5">
      <c r="A39" s="13" t="s">
        <v>14</v>
      </c>
      <c r="B39" s="14"/>
      <c r="C39" s="14">
        <f>E4*G4</f>
        <v>40</v>
      </c>
      <c r="D39" s="14" t="s">
        <v>15</v>
      </c>
      <c r="E39" s="14">
        <v>7.5</v>
      </c>
      <c r="F39" s="14" t="s">
        <v>16</v>
      </c>
      <c r="G39" s="15">
        <f t="shared" si="5"/>
        <v>6</v>
      </c>
      <c r="H39" s="16" t="s">
        <v>17</v>
      </c>
      <c r="I39" s="1"/>
      <c r="J39" s="2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18"/>
      <c r="B40" s="19"/>
      <c r="C40" s="19"/>
      <c r="D40" s="19"/>
      <c r="E40" s="19"/>
      <c r="F40" s="19"/>
      <c r="G40" s="19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25">
      <c r="A45" s="1"/>
      <c r="B45" s="1"/>
      <c r="C45" s="21"/>
      <c r="D45" s="21"/>
      <c r="E45" s="2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 x14ac:dyDescent="0.25">
      <c r="A46" s="1"/>
      <c r="B46" s="1"/>
      <c r="C46" s="21"/>
      <c r="D46" s="21"/>
      <c r="E46" s="2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5">
      <c r="A53" s="2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</sheetData>
  <sheetProtection algorithmName="SHA-512" hashValue="25zFgcU3SAAq+zoio34dFDHM007C8/jRlGcc6G1fsSrXikA08b47bsb4ecIbQWQC5vG2r3+odu8JAAZvCHtmyg==" saltValue="I4nEg9WmtxAorv/Aa9ktHA==" spinCount="100000" sheet="1" objects="1" scenarios="1"/>
  <mergeCells count="20">
    <mergeCell ref="A19:H20"/>
    <mergeCell ref="A31:H32"/>
    <mergeCell ref="A21:H21"/>
    <mergeCell ref="A22:B22"/>
    <mergeCell ref="C22:D22"/>
    <mergeCell ref="E22:F22"/>
    <mergeCell ref="G22:H22"/>
    <mergeCell ref="A33:H33"/>
    <mergeCell ref="A34:B34"/>
    <mergeCell ref="C34:D34"/>
    <mergeCell ref="E34:F34"/>
    <mergeCell ref="G34:H34"/>
    <mergeCell ref="A1:H1"/>
    <mergeCell ref="A4:D4"/>
    <mergeCell ref="A7:H8"/>
    <mergeCell ref="A9:H9"/>
    <mergeCell ref="A10:B10"/>
    <mergeCell ref="C10:D10"/>
    <mergeCell ref="E10:F10"/>
    <mergeCell ref="G10:H10"/>
  </mergeCells>
  <pageMargins left="0.70866141732283472" right="0.70866141732283472" top="0.74803149606299213" bottom="0.74803149606299213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SDFF Standard</vt:lpstr>
      <vt:lpstr>'SDFF Standard'!Druckbereich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Sebastian Mörig</cp:lastModifiedBy>
  <cp:lastPrinted>2021-03-20T06:19:44Z</cp:lastPrinted>
  <dcterms:created xsi:type="dcterms:W3CDTF">2006-09-16T00:00:00Z</dcterms:created>
  <dcterms:modified xsi:type="dcterms:W3CDTF">2021-03-20T06:45:03Z</dcterms:modified>
</cp:coreProperties>
</file>